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Hoja1!$A$1:$J$42</definedName>
  </definedNames>
  <calcPr calcId="162913"/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36" i="1"/>
  <c r="G37" i="1"/>
  <c r="G38" i="1"/>
  <c r="G39" i="1"/>
  <c r="G40" i="1"/>
  <c r="G27" i="1"/>
  <c r="G18" i="1"/>
  <c r="G19" i="1"/>
  <c r="G20" i="1"/>
  <c r="G21" i="1"/>
  <c r="G22" i="1"/>
  <c r="G23" i="1"/>
  <c r="G24" i="1"/>
  <c r="G25" i="1"/>
  <c r="G17" i="1"/>
  <c r="G15" i="1"/>
  <c r="G10" i="1"/>
  <c r="G11" i="1"/>
  <c r="G12" i="1"/>
  <c r="G13" i="1"/>
  <c r="G14" i="1"/>
  <c r="G9" i="1"/>
  <c r="C33" i="1"/>
  <c r="C31" i="1"/>
  <c r="C30" i="1"/>
  <c r="C28" i="1"/>
  <c r="C27" i="1"/>
  <c r="C25" i="1"/>
  <c r="C22" i="1"/>
  <c r="C20" i="1"/>
  <c r="C19" i="1"/>
  <c r="C18" i="1"/>
  <c r="C17" i="1"/>
  <c r="C15" i="1"/>
  <c r="C13" i="1"/>
  <c r="C12" i="1"/>
  <c r="C11" i="1"/>
  <c r="C9" i="1"/>
  <c r="J30" i="1" l="1"/>
  <c r="I30" i="1"/>
  <c r="E26" i="1"/>
  <c r="E16" i="1"/>
  <c r="E8" i="1"/>
  <c r="E41" i="1" l="1"/>
  <c r="I12" i="1"/>
  <c r="I13" i="1"/>
  <c r="F23" i="1"/>
  <c r="F24" i="1"/>
  <c r="I28" i="1"/>
  <c r="I34" i="1"/>
  <c r="F35" i="1"/>
  <c r="J36" i="1"/>
  <c r="F37" i="1"/>
  <c r="F38" i="1"/>
  <c r="F39" i="1"/>
  <c r="F40" i="1"/>
  <c r="J40" i="1" s="1"/>
  <c r="J12" i="1"/>
  <c r="C26" i="1"/>
  <c r="C16" i="1"/>
  <c r="C8" i="1"/>
  <c r="C41" i="1" l="1"/>
  <c r="J35" i="1"/>
  <c r="J13" i="1"/>
  <c r="I15" i="1"/>
  <c r="I32" i="1"/>
  <c r="I23" i="1"/>
  <c r="J39" i="1"/>
  <c r="I31" i="1"/>
  <c r="I22" i="1"/>
  <c r="I24" i="1"/>
  <c r="J34" i="1"/>
  <c r="J38" i="1"/>
  <c r="I21" i="1"/>
  <c r="I20" i="1"/>
  <c r="I11" i="1"/>
  <c r="I19" i="1"/>
  <c r="I10" i="1"/>
  <c r="I25" i="1"/>
  <c r="I33" i="1"/>
  <c r="J37" i="1"/>
  <c r="J28" i="1"/>
  <c r="J27" i="1"/>
  <c r="I18" i="1"/>
  <c r="I9" i="1"/>
  <c r="F41" i="1"/>
  <c r="J23" i="1" l="1"/>
  <c r="J18" i="1"/>
  <c r="J11" i="1"/>
  <c r="J22" i="1"/>
  <c r="J32" i="1"/>
  <c r="J24" i="1"/>
  <c r="J20" i="1"/>
  <c r="J21" i="1"/>
  <c r="J15" i="1"/>
  <c r="J25" i="1"/>
  <c r="J10" i="1"/>
  <c r="I17" i="1"/>
  <c r="I16" i="1" s="1"/>
  <c r="G16" i="1"/>
  <c r="J16" i="1" s="1"/>
  <c r="G26" i="1"/>
  <c r="J26" i="1" s="1"/>
  <c r="I27" i="1"/>
  <c r="I26" i="1" s="1"/>
  <c r="J19" i="1"/>
  <c r="J31" i="1"/>
  <c r="J9" i="1"/>
  <c r="J33" i="1"/>
  <c r="J17" i="1"/>
  <c r="I14" i="1"/>
  <c r="J14" i="1"/>
  <c r="G8" i="1"/>
  <c r="I8" i="1" s="1"/>
  <c r="I41" i="1" l="1"/>
  <c r="J8" i="1"/>
  <c r="J41" i="1" s="1"/>
  <c r="G41" i="1"/>
</calcChain>
</file>

<file path=xl/sharedStrings.xml><?xml version="1.0" encoding="utf-8"?>
<sst xmlns="http://schemas.openxmlformats.org/spreadsheetml/2006/main" count="93" uniqueCount="59">
  <si>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</si>
  <si>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</si>
  <si>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</si>
  <si>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</si>
  <si>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</si>
  <si>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</si>
  <si>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</si>
  <si>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</si>
  <si>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</si>
  <si>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</si>
  <si>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</si>
  <si>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</si>
  <si>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</si>
  <si>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</si>
  <si>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</si>
  <si>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</si>
  <si>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</si>
  <si>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</si>
  <si>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</si>
  <si>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</si>
  <si>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</si>
  <si>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</si>
  <si>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</si>
  <si>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</si>
  <si>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</si>
  <si>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</si>
  <si>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</si>
  <si>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</si>
  <si>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</si>
  <si>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</si>
  <si>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</si>
  <si>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</si>
  <si>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</si>
  <si>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</si>
  <si>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</si>
  <si>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</si>
  <si>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</si>
  <si>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</si>
  <si>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</si>
  <si>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</si>
  <si>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</si>
  <si>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</si>
  <si>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</si>
  <si>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</si>
  <si>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</si>
  <si>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"Bajo protesta de decir verdad declaramos que los Estados Financieros y sus notas, son razonablemente correctos y son responsabilidad del emisor".</t>
  </si>
  <si>
    <t>AP8-3</t>
  </si>
  <si>
    <t>AP8-4</t>
  </si>
  <si>
    <t>AP8-5</t>
  </si>
  <si>
    <t>TRIBUNAL DE JUSTICIA ADMINISTRATIVA DEL ESTADO DE JALISCO</t>
  </si>
  <si>
    <t>EAEPE-8</t>
  </si>
  <si>
    <t>AP8-6</t>
  </si>
  <si>
    <t>BC8-1</t>
  </si>
  <si>
    <t>BC8-5</t>
  </si>
  <si>
    <t>BC8-3</t>
  </si>
  <si>
    <t>BC8-4</t>
  </si>
  <si>
    <t>LCP  NORMA AYDE LOPEZ ANDRADE</t>
  </si>
  <si>
    <t xml:space="preserve">DIRECTOR GENERAL DE ADMINISTRACION </t>
  </si>
  <si>
    <t>Del 01 Enero  al 31 de Marzo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</si>
</sst>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justify" vertical="center" wrapText="1"/>
    </xf>
    <xf numFmtId="164" fontId="1" fillId="0" borderId="10" xfId="1" applyNumberFormat="1" applyFont="1" applyBorder="1" applyAlignment="1">
      <alignment horizontal="justify" vertical="center" wrapText="1"/>
    </xf>
    <xf numFmtId="164" fontId="1" fillId="0" borderId="12" xfId="1" applyNumberFormat="1" applyFont="1" applyFill="1" applyBorder="1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0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/>
    <xf numFmtId="164" fontId="2" fillId="0" borderId="9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4" borderId="18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3" borderId="17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170" zoomScaleNormal="170" workbookViewId="0">
      <selection activeCell="F9" sqref="F9"/>
    </sheetView>
  </sheetViews>
  <sheetFormatPr baseColWidth="10" defaultRowHeight="15" x14ac:dyDescent="0.25"/>
  <cols>
    <col min="2" max="2" width="31.5703125" style="5" customWidth="1"/>
    <col min="3" max="3" width="11.5703125" style="13" customWidth="1"/>
    <col min="4" max="4" width="7.28515625" style="13" hidden="1" customWidth="1"/>
    <col min="5" max="5" width="10.28515625" style="13" customWidth="1"/>
    <col min="6" max="6" width="12.42578125" style="13" customWidth="1"/>
    <col min="7" max="7" width="11.5703125" style="13" customWidth="1"/>
    <col min="8" max="8" width="7.5703125" style="13" hidden="1" customWidth="1"/>
    <col min="9" max="9" width="10.85546875" style="13" customWidth="1"/>
    <col min="10" max="10" width="12.7109375" style="13" customWidth="1"/>
    <col min="11" max="11" width="11.42578125" customWidth="1"/>
  </cols>
  <sheetData>
    <row r="1" spans="1:11" x14ac:dyDescent="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4"/>
      <c r="K1" t="s">
        <v>50</v>
      </c>
    </row>
    <row r="2" spans="1:1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7"/>
    </row>
    <row r="4" spans="1:11" ht="15.75" thickBot="1" x14ac:dyDescent="0.3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30"/>
    </row>
    <row r="5" spans="1:11" ht="15.75" thickBot="1" x14ac:dyDescent="0.3">
      <c r="A5" s="31" t="s">
        <v>2</v>
      </c>
      <c r="B5" s="32"/>
      <c r="C5" s="37" t="s">
        <v>3</v>
      </c>
      <c r="D5" s="38"/>
      <c r="E5" s="38"/>
      <c r="F5" s="38"/>
      <c r="G5" s="38"/>
      <c r="H5" s="38"/>
      <c r="I5" s="39"/>
      <c r="J5" s="40" t="s">
        <v>4</v>
      </c>
    </row>
    <row r="6" spans="1:11" ht="33.75" thickBot="1" x14ac:dyDescent="0.3">
      <c r="A6" s="33"/>
      <c r="B6" s="34"/>
      <c r="C6" s="6" t="s">
        <v>5</v>
      </c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41"/>
    </row>
    <row r="7" spans="1:11" ht="15.75" thickBot="1" x14ac:dyDescent="0.3">
      <c r="A7" s="35"/>
      <c r="B7" s="36"/>
      <c r="C7" s="6">
        <v>1</v>
      </c>
      <c r="D7" s="6"/>
      <c r="E7" s="6">
        <v>2</v>
      </c>
      <c r="F7" s="6" t="s">
        <v>10</v>
      </c>
      <c r="G7" s="6">
        <v>4</v>
      </c>
      <c r="H7" s="6"/>
      <c r="I7" s="6">
        <v>5</v>
      </c>
      <c r="J7" s="6" t="s">
        <v>11</v>
      </c>
    </row>
    <row r="8" spans="1:11" x14ac:dyDescent="0.25">
      <c r="A8" s="42" t="s">
        <v>12</v>
      </c>
      <c r="B8" s="43"/>
      <c r="C8" s="7">
        <f>SUM(C9:C15)</f>
        <v>48754242.689999998</v>
      </c>
      <c r="D8" s="8" t="s">
        <v>46</v>
      </c>
      <c r="E8" s="7">
        <f>SUM(E9:E15)</f>
        <v>0</v>
      </c>
      <c r="F8" s="8">
        <v>0</v>
      </c>
      <c r="G8" s="9">
        <f>SUM(G9:G15)</f>
        <v>48754242.689999998</v>
      </c>
      <c r="H8" s="8" t="s">
        <v>52</v>
      </c>
      <c r="I8" s="8">
        <f>G8</f>
        <v>48754242.689999998</v>
      </c>
      <c r="J8" s="8">
        <f>F8-G8</f>
        <v>-48754242.689999998</v>
      </c>
    </row>
    <row r="9" spans="1:11" x14ac:dyDescent="0.25">
      <c r="A9" s="1"/>
      <c r="B9" s="3" t="s">
        <v>13</v>
      </c>
      <c r="C9" s="11">
        <f>12056929.2*3</f>
        <v>36170787.599999994</v>
      </c>
      <c r="D9" s="10" t="s">
        <v>46</v>
      </c>
      <c r="E9" s="12">
        <v>0</v>
      </c>
      <c r="F9" s="10">
        <v>0</v>
      </c>
      <c r="G9" s="11">
        <f>C9</f>
        <v>36170787.599999994</v>
      </c>
      <c r="H9" s="10" t="s">
        <v>52</v>
      </c>
      <c r="I9" s="10">
        <f t="shared" ref="I9:I15" si="0">G9</f>
        <v>36170787.599999994</v>
      </c>
      <c r="J9" s="10">
        <f t="shared" ref="J9:J40" si="1">F9-G9</f>
        <v>-36170787.599999994</v>
      </c>
    </row>
    <row r="10" spans="1:11" x14ac:dyDescent="0.25">
      <c r="A10" s="1"/>
      <c r="B10" s="3" t="s">
        <v>14</v>
      </c>
      <c r="C10" s="11">
        <v>0</v>
      </c>
      <c r="D10" s="10"/>
      <c r="E10" s="12">
        <v>0</v>
      </c>
      <c r="F10" s="10">
        <v>0</v>
      </c>
      <c r="G10" s="11">
        <f t="shared" ref="G10:G14" si="2">C10</f>
        <v>0</v>
      </c>
      <c r="H10" s="10" t="s">
        <v>52</v>
      </c>
      <c r="I10" s="10">
        <f t="shared" si="0"/>
        <v>0</v>
      </c>
      <c r="J10" s="10">
        <f t="shared" si="1"/>
        <v>0</v>
      </c>
    </row>
    <row r="11" spans="1:11" x14ac:dyDescent="0.25">
      <c r="A11" s="1"/>
      <c r="B11" s="3" t="s">
        <v>15</v>
      </c>
      <c r="C11" s="11">
        <f>1758051.82*3</f>
        <v>5274155.46</v>
      </c>
      <c r="D11" s="10" t="s">
        <v>46</v>
      </c>
      <c r="E11" s="12">
        <v>0</v>
      </c>
      <c r="F11" s="10">
        <v>0</v>
      </c>
      <c r="G11" s="11">
        <f t="shared" si="2"/>
        <v>5274155.46</v>
      </c>
      <c r="H11" s="10" t="s">
        <v>52</v>
      </c>
      <c r="I11" s="10">
        <f t="shared" si="0"/>
        <v>5274155.46</v>
      </c>
      <c r="J11" s="10">
        <f t="shared" si="1"/>
        <v>-5274155.46</v>
      </c>
    </row>
    <row r="12" spans="1:11" x14ac:dyDescent="0.25">
      <c r="A12" s="1"/>
      <c r="B12" s="3" t="s">
        <v>16</v>
      </c>
      <c r="C12" s="11">
        <f>1954108.39*3</f>
        <v>5862325.1699999999</v>
      </c>
      <c r="D12" s="10" t="s">
        <v>46</v>
      </c>
      <c r="E12" s="12">
        <v>0</v>
      </c>
      <c r="F12" s="10">
        <v>0</v>
      </c>
      <c r="G12" s="11">
        <f t="shared" si="2"/>
        <v>5862325.1699999999</v>
      </c>
      <c r="H12" s="10" t="s">
        <v>54</v>
      </c>
      <c r="I12" s="10">
        <f t="shared" si="0"/>
        <v>5862325.1699999999</v>
      </c>
      <c r="J12" s="10">
        <f t="shared" si="1"/>
        <v>-5862325.1699999999</v>
      </c>
    </row>
    <row r="13" spans="1:11" x14ac:dyDescent="0.25">
      <c r="A13" s="1"/>
      <c r="B13" s="3" t="s">
        <v>17</v>
      </c>
      <c r="C13" s="11">
        <f>148446*3</f>
        <v>445338</v>
      </c>
      <c r="D13" s="10" t="s">
        <v>46</v>
      </c>
      <c r="E13" s="12">
        <v>0</v>
      </c>
      <c r="F13" s="10">
        <v>0</v>
      </c>
      <c r="G13" s="11">
        <f t="shared" si="2"/>
        <v>445338</v>
      </c>
      <c r="H13" s="10" t="s">
        <v>55</v>
      </c>
      <c r="I13" s="10">
        <f t="shared" si="0"/>
        <v>445338</v>
      </c>
      <c r="J13" s="10">
        <f t="shared" si="1"/>
        <v>-445338</v>
      </c>
    </row>
    <row r="14" spans="1:11" x14ac:dyDescent="0.25">
      <c r="A14" s="1"/>
      <c r="B14" s="3" t="s">
        <v>18</v>
      </c>
      <c r="C14" s="11"/>
      <c r="D14" s="10"/>
      <c r="E14" s="12">
        <v>0</v>
      </c>
      <c r="F14" s="10">
        <v>0</v>
      </c>
      <c r="G14" s="11">
        <f t="shared" si="2"/>
        <v>0</v>
      </c>
      <c r="H14" s="10"/>
      <c r="I14" s="10">
        <f t="shared" si="0"/>
        <v>0</v>
      </c>
      <c r="J14" s="10">
        <f t="shared" si="1"/>
        <v>0</v>
      </c>
    </row>
    <row r="15" spans="1:11" x14ac:dyDescent="0.25">
      <c r="A15" s="1"/>
      <c r="B15" s="3" t="s">
        <v>19</v>
      </c>
      <c r="C15" s="11">
        <f>333878.82*3</f>
        <v>1001636.46</v>
      </c>
      <c r="D15" s="10" t="s">
        <v>46</v>
      </c>
      <c r="E15" s="12">
        <v>0</v>
      </c>
      <c r="F15" s="10">
        <v>0</v>
      </c>
      <c r="G15" s="11">
        <f>C15</f>
        <v>1001636.46</v>
      </c>
      <c r="H15" s="10" t="s">
        <v>55</v>
      </c>
      <c r="I15" s="10">
        <f t="shared" si="0"/>
        <v>1001636.46</v>
      </c>
      <c r="J15" s="10">
        <f t="shared" si="1"/>
        <v>-1001636.46</v>
      </c>
    </row>
    <row r="16" spans="1:11" x14ac:dyDescent="0.25">
      <c r="A16" s="44" t="s">
        <v>20</v>
      </c>
      <c r="B16" s="45"/>
      <c r="C16" s="7">
        <f>SUM(C17:C25)</f>
        <v>1080798.53</v>
      </c>
      <c r="D16" s="8" t="s">
        <v>47</v>
      </c>
      <c r="E16" s="7">
        <f>SUM(E17:E25)</f>
        <v>0</v>
      </c>
      <c r="F16" s="8">
        <v>0</v>
      </c>
      <c r="G16" s="7">
        <f>SUM(G17:G25)</f>
        <v>1080798.53</v>
      </c>
      <c r="H16" s="8" t="s">
        <v>55</v>
      </c>
      <c r="I16" s="7">
        <f>SUM(I17:I25)</f>
        <v>1080798.53</v>
      </c>
      <c r="J16" s="8">
        <f t="shared" si="1"/>
        <v>-1080798.53</v>
      </c>
    </row>
    <row r="17" spans="1:10" ht="16.5" x14ac:dyDescent="0.25">
      <c r="A17" s="1"/>
      <c r="B17" s="3" t="s">
        <v>21</v>
      </c>
      <c r="C17" s="11">
        <f>185758.9*3</f>
        <v>557276.69999999995</v>
      </c>
      <c r="D17" s="10" t="s">
        <v>47</v>
      </c>
      <c r="E17" s="12">
        <v>0</v>
      </c>
      <c r="F17" s="10">
        <v>0</v>
      </c>
      <c r="G17" s="10">
        <f>C17</f>
        <v>557276.69999999995</v>
      </c>
      <c r="H17" s="10" t="s">
        <v>53</v>
      </c>
      <c r="I17" s="10">
        <f>G17</f>
        <v>557276.69999999995</v>
      </c>
      <c r="J17" s="10">
        <f t="shared" si="1"/>
        <v>-557276.69999999995</v>
      </c>
    </row>
    <row r="18" spans="1:10" x14ac:dyDescent="0.25">
      <c r="A18" s="1"/>
      <c r="B18" s="3" t="s">
        <v>22</v>
      </c>
      <c r="C18" s="11">
        <f>5488.01*3</f>
        <v>16464.03</v>
      </c>
      <c r="D18" s="10" t="s">
        <v>47</v>
      </c>
      <c r="E18" s="12">
        <v>0</v>
      </c>
      <c r="F18" s="10">
        <v>0</v>
      </c>
      <c r="G18" s="10">
        <f t="shared" ref="G18:G25" si="3">C18</f>
        <v>16464.03</v>
      </c>
      <c r="H18" s="10" t="s">
        <v>53</v>
      </c>
      <c r="I18" s="10">
        <f t="shared" ref="I18:I25" si="4">G18</f>
        <v>16464.03</v>
      </c>
      <c r="J18" s="10">
        <f t="shared" si="1"/>
        <v>-16464.03</v>
      </c>
    </row>
    <row r="19" spans="1:10" ht="16.5" x14ac:dyDescent="0.25">
      <c r="A19" s="1"/>
      <c r="B19" s="3" t="s">
        <v>23</v>
      </c>
      <c r="C19" s="11">
        <f>2990.53*3</f>
        <v>8971.59</v>
      </c>
      <c r="D19" s="10"/>
      <c r="E19" s="12">
        <v>0</v>
      </c>
      <c r="F19" s="10">
        <v>0</v>
      </c>
      <c r="G19" s="10">
        <f t="shared" si="3"/>
        <v>8971.59</v>
      </c>
      <c r="H19" s="10" t="s">
        <v>53</v>
      </c>
      <c r="I19" s="10">
        <f t="shared" si="4"/>
        <v>8971.59</v>
      </c>
      <c r="J19" s="10">
        <f t="shared" si="1"/>
        <v>-8971.59</v>
      </c>
    </row>
    <row r="20" spans="1:10" x14ac:dyDescent="0.25">
      <c r="A20" s="1"/>
      <c r="B20" s="3" t="s">
        <v>24</v>
      </c>
      <c r="C20" s="11">
        <f>19108.54*3</f>
        <v>57325.62</v>
      </c>
      <c r="D20" s="10" t="s">
        <v>47</v>
      </c>
      <c r="E20" s="12">
        <v>0</v>
      </c>
      <c r="F20" s="10">
        <v>0</v>
      </c>
      <c r="G20" s="10">
        <f t="shared" si="3"/>
        <v>57325.62</v>
      </c>
      <c r="H20" s="10" t="s">
        <v>53</v>
      </c>
      <c r="I20" s="10">
        <f t="shared" si="4"/>
        <v>57325.62</v>
      </c>
      <c r="J20" s="10">
        <f t="shared" si="1"/>
        <v>-57325.62</v>
      </c>
    </row>
    <row r="21" spans="1:10" x14ac:dyDescent="0.25">
      <c r="A21" s="1"/>
      <c r="B21" s="3" t="s">
        <v>25</v>
      </c>
      <c r="C21" s="11">
        <v>800</v>
      </c>
      <c r="D21" s="10" t="s">
        <v>47</v>
      </c>
      <c r="E21" s="12">
        <v>0</v>
      </c>
      <c r="F21" s="10">
        <v>0</v>
      </c>
      <c r="G21" s="10">
        <f t="shared" si="3"/>
        <v>800</v>
      </c>
      <c r="I21" s="10">
        <f t="shared" si="4"/>
        <v>800</v>
      </c>
      <c r="J21" s="10">
        <f t="shared" si="1"/>
        <v>-800</v>
      </c>
    </row>
    <row r="22" spans="1:10" x14ac:dyDescent="0.25">
      <c r="A22" s="1"/>
      <c r="B22" s="3" t="s">
        <v>26</v>
      </c>
      <c r="C22" s="11">
        <f>144363*3</f>
        <v>433089</v>
      </c>
      <c r="D22" s="10" t="s">
        <v>47</v>
      </c>
      <c r="E22" s="12">
        <v>0</v>
      </c>
      <c r="F22" s="10">
        <v>0</v>
      </c>
      <c r="G22" s="10">
        <f t="shared" si="3"/>
        <v>433089</v>
      </c>
      <c r="H22" s="10" t="s">
        <v>53</v>
      </c>
      <c r="I22" s="10">
        <f t="shared" si="4"/>
        <v>433089</v>
      </c>
      <c r="J22" s="10">
        <f t="shared" si="1"/>
        <v>-433089</v>
      </c>
    </row>
    <row r="23" spans="1:10" ht="16.5" x14ac:dyDescent="0.25">
      <c r="A23" s="1"/>
      <c r="B23" s="3" t="s">
        <v>27</v>
      </c>
      <c r="C23" s="11"/>
      <c r="D23" s="10"/>
      <c r="E23" s="12">
        <v>0</v>
      </c>
      <c r="F23" s="10">
        <f t="shared" ref="F23:F40" si="5">C23+E23</f>
        <v>0</v>
      </c>
      <c r="G23" s="10">
        <f t="shared" si="3"/>
        <v>0</v>
      </c>
      <c r="H23" s="10"/>
      <c r="I23" s="10">
        <f t="shared" si="4"/>
        <v>0</v>
      </c>
      <c r="J23" s="10">
        <f t="shared" si="1"/>
        <v>0</v>
      </c>
    </row>
    <row r="24" spans="1:10" x14ac:dyDescent="0.25">
      <c r="A24" s="1"/>
      <c r="B24" s="3" t="s">
        <v>28</v>
      </c>
      <c r="C24" s="11"/>
      <c r="D24" s="10"/>
      <c r="E24" s="12">
        <v>0</v>
      </c>
      <c r="F24" s="10">
        <f t="shared" si="5"/>
        <v>0</v>
      </c>
      <c r="G24" s="10">
        <f t="shared" si="3"/>
        <v>0</v>
      </c>
      <c r="H24" s="10"/>
      <c r="I24" s="10">
        <f t="shared" si="4"/>
        <v>0</v>
      </c>
      <c r="J24" s="10">
        <f t="shared" si="1"/>
        <v>0</v>
      </c>
    </row>
    <row r="25" spans="1:10" x14ac:dyDescent="0.25">
      <c r="A25" s="1"/>
      <c r="B25" s="3" t="s">
        <v>29</v>
      </c>
      <c r="C25" s="11">
        <f>2290.53*3</f>
        <v>6871.59</v>
      </c>
      <c r="D25" s="10" t="s">
        <v>47</v>
      </c>
      <c r="E25" s="12">
        <v>0</v>
      </c>
      <c r="F25" s="10">
        <v>0</v>
      </c>
      <c r="G25" s="10">
        <f t="shared" si="3"/>
        <v>6871.59</v>
      </c>
      <c r="H25" s="10"/>
      <c r="I25" s="10">
        <f t="shared" si="4"/>
        <v>6871.59</v>
      </c>
      <c r="J25" s="10">
        <f t="shared" si="1"/>
        <v>-6871.59</v>
      </c>
    </row>
    <row r="26" spans="1:10" x14ac:dyDescent="0.25">
      <c r="A26" s="44" t="s">
        <v>30</v>
      </c>
      <c r="B26" s="45"/>
      <c r="C26" s="7">
        <f>SUM(C27:C34)</f>
        <v>2907083.44</v>
      </c>
      <c r="D26" s="8" t="s">
        <v>48</v>
      </c>
      <c r="E26" s="7">
        <f>SUM(E27:E34)</f>
        <v>0</v>
      </c>
      <c r="F26" s="8">
        <v>0</v>
      </c>
      <c r="G26" s="8">
        <f>SUM(G27:G35)</f>
        <v>2907083.44</v>
      </c>
      <c r="H26" s="10" t="s">
        <v>53</v>
      </c>
      <c r="I26" s="8">
        <f>SUM(I27:I35)</f>
        <v>2907083.44</v>
      </c>
      <c r="J26" s="8">
        <f t="shared" si="1"/>
        <v>-2907083.44</v>
      </c>
    </row>
    <row r="27" spans="1:10" x14ac:dyDescent="0.25">
      <c r="A27" s="1"/>
      <c r="B27" s="3" t="s">
        <v>31</v>
      </c>
      <c r="C27" s="11">
        <f>138016*3</f>
        <v>414048</v>
      </c>
      <c r="D27" s="10" t="s">
        <v>48</v>
      </c>
      <c r="E27" s="12">
        <v>0</v>
      </c>
      <c r="F27" s="10">
        <v>0</v>
      </c>
      <c r="G27" s="10">
        <f>C27</f>
        <v>414048</v>
      </c>
      <c r="H27" s="10" t="s">
        <v>53</v>
      </c>
      <c r="I27" s="10">
        <f>G27</f>
        <v>414048</v>
      </c>
      <c r="J27" s="10">
        <f t="shared" si="1"/>
        <v>-414048</v>
      </c>
    </row>
    <row r="28" spans="1:10" x14ac:dyDescent="0.25">
      <c r="A28" s="1"/>
      <c r="B28" s="3" t="s">
        <v>32</v>
      </c>
      <c r="C28" s="11">
        <f>386483.81*3</f>
        <v>1159451.43</v>
      </c>
      <c r="D28" s="10" t="s">
        <v>48</v>
      </c>
      <c r="E28" s="12">
        <v>0</v>
      </c>
      <c r="F28" s="10">
        <v>0</v>
      </c>
      <c r="G28" s="10">
        <f t="shared" ref="G28:G40" si="6">C28</f>
        <v>1159451.43</v>
      </c>
      <c r="H28" s="10" t="s">
        <v>53</v>
      </c>
      <c r="I28" s="10">
        <f t="shared" ref="I28:I35" si="7">G28</f>
        <v>1159451.43</v>
      </c>
      <c r="J28" s="10">
        <f t="shared" si="1"/>
        <v>-1159451.43</v>
      </c>
    </row>
    <row r="29" spans="1:10" ht="16.5" x14ac:dyDescent="0.25">
      <c r="A29" s="1"/>
      <c r="B29" s="3" t="s">
        <v>33</v>
      </c>
      <c r="C29" s="11">
        <v>0</v>
      </c>
      <c r="D29" s="10" t="s">
        <v>48</v>
      </c>
      <c r="E29" s="12">
        <v>0</v>
      </c>
      <c r="F29" s="10">
        <v>0</v>
      </c>
      <c r="G29" s="10">
        <f t="shared" si="6"/>
        <v>0</v>
      </c>
      <c r="H29" s="10"/>
      <c r="I29" s="10">
        <v>0</v>
      </c>
      <c r="J29" s="10">
        <v>0</v>
      </c>
    </row>
    <row r="30" spans="1:10" x14ac:dyDescent="0.25">
      <c r="A30" s="1"/>
      <c r="B30" s="3" t="s">
        <v>34</v>
      </c>
      <c r="C30" s="11">
        <f>162640*3</f>
        <v>487920</v>
      </c>
      <c r="D30" s="10" t="s">
        <v>48</v>
      </c>
      <c r="E30" s="12">
        <v>0</v>
      </c>
      <c r="F30" s="10">
        <v>0</v>
      </c>
      <c r="G30" s="10">
        <f t="shared" si="6"/>
        <v>487920</v>
      </c>
      <c r="H30" s="10" t="s">
        <v>53</v>
      </c>
      <c r="I30" s="10">
        <f>G30</f>
        <v>487920</v>
      </c>
      <c r="J30" s="10">
        <f t="shared" si="1"/>
        <v>-487920</v>
      </c>
    </row>
    <row r="31" spans="1:10" ht="16.5" x14ac:dyDescent="0.25">
      <c r="A31" s="1"/>
      <c r="B31" s="3" t="s">
        <v>35</v>
      </c>
      <c r="C31" s="11">
        <f>263937.67*3</f>
        <v>791813.01</v>
      </c>
      <c r="D31" s="10" t="s">
        <v>48</v>
      </c>
      <c r="E31" s="12">
        <v>0</v>
      </c>
      <c r="F31" s="10">
        <v>0</v>
      </c>
      <c r="G31" s="10">
        <f t="shared" si="6"/>
        <v>791813.01</v>
      </c>
      <c r="H31" s="10" t="s">
        <v>53</v>
      </c>
      <c r="I31" s="10">
        <f t="shared" si="7"/>
        <v>791813.01</v>
      </c>
      <c r="J31" s="10">
        <f t="shared" si="1"/>
        <v>-791813.01</v>
      </c>
    </row>
    <row r="32" spans="1:10" x14ac:dyDescent="0.25">
      <c r="A32" s="1"/>
      <c r="B32" s="3" t="s">
        <v>36</v>
      </c>
      <c r="C32" s="11"/>
      <c r="D32" s="10"/>
      <c r="E32" s="12">
        <v>0</v>
      </c>
      <c r="F32" s="10">
        <v>0</v>
      </c>
      <c r="G32" s="10">
        <f t="shared" si="6"/>
        <v>0</v>
      </c>
      <c r="H32" s="10" t="s">
        <v>53</v>
      </c>
      <c r="I32" s="10">
        <f t="shared" si="7"/>
        <v>0</v>
      </c>
      <c r="J32" s="10">
        <f t="shared" si="1"/>
        <v>0</v>
      </c>
    </row>
    <row r="33" spans="1:11" x14ac:dyDescent="0.25">
      <c r="A33" s="1"/>
      <c r="B33" s="3" t="s">
        <v>37</v>
      </c>
      <c r="C33" s="11">
        <f>4617*3</f>
        <v>13851</v>
      </c>
      <c r="D33" s="10" t="s">
        <v>48</v>
      </c>
      <c r="E33" s="12">
        <v>0</v>
      </c>
      <c r="F33" s="10">
        <v>0</v>
      </c>
      <c r="G33" s="10">
        <f t="shared" si="6"/>
        <v>13851</v>
      </c>
      <c r="H33" s="10" t="s">
        <v>53</v>
      </c>
      <c r="I33" s="10">
        <f t="shared" si="7"/>
        <v>13851</v>
      </c>
      <c r="J33" s="10">
        <f t="shared" si="1"/>
        <v>-13851</v>
      </c>
    </row>
    <row r="34" spans="1:11" x14ac:dyDescent="0.25">
      <c r="A34" s="1"/>
      <c r="B34" s="3" t="s">
        <v>38</v>
      </c>
      <c r="C34" s="11">
        <v>40000</v>
      </c>
      <c r="D34" s="10" t="s">
        <v>48</v>
      </c>
      <c r="E34" s="12">
        <v>0</v>
      </c>
      <c r="F34" s="10">
        <v>0</v>
      </c>
      <c r="G34" s="10">
        <f t="shared" si="6"/>
        <v>40000</v>
      </c>
      <c r="H34" s="10"/>
      <c r="I34" s="10">
        <f t="shared" si="7"/>
        <v>40000</v>
      </c>
      <c r="J34" s="10">
        <f t="shared" si="1"/>
        <v>-40000</v>
      </c>
    </row>
    <row r="35" spans="1:11" x14ac:dyDescent="0.25">
      <c r="A35" s="1"/>
      <c r="B35" s="3" t="s">
        <v>39</v>
      </c>
      <c r="C35" s="11"/>
      <c r="D35" s="10" t="s">
        <v>51</v>
      </c>
      <c r="E35" s="12">
        <v>0</v>
      </c>
      <c r="F35" s="10">
        <f t="shared" si="5"/>
        <v>0</v>
      </c>
      <c r="G35" s="10">
        <f t="shared" si="6"/>
        <v>0</v>
      </c>
      <c r="H35" s="10"/>
      <c r="I35" s="10"/>
      <c r="J35" s="10">
        <f t="shared" si="1"/>
        <v>0</v>
      </c>
    </row>
    <row r="36" spans="1:11" ht="16.5" customHeight="1" x14ac:dyDescent="0.25">
      <c r="A36" s="44" t="s">
        <v>40</v>
      </c>
      <c r="B36" s="45"/>
      <c r="C36" s="11">
        <v>150410.16</v>
      </c>
      <c r="D36" s="10"/>
      <c r="E36" s="12"/>
      <c r="F36" s="10">
        <v>0</v>
      </c>
      <c r="G36" s="10">
        <f t="shared" si="6"/>
        <v>150410.16</v>
      </c>
      <c r="H36" s="10"/>
      <c r="I36" s="8"/>
      <c r="J36" s="10">
        <f t="shared" si="1"/>
        <v>-150410.16</v>
      </c>
    </row>
    <row r="37" spans="1:11" x14ac:dyDescent="0.25">
      <c r="A37" s="1"/>
      <c r="B37" s="3" t="s">
        <v>41</v>
      </c>
      <c r="C37" s="11"/>
      <c r="D37" s="10"/>
      <c r="E37" s="12">
        <v>0</v>
      </c>
      <c r="F37" s="10">
        <f t="shared" si="5"/>
        <v>0</v>
      </c>
      <c r="G37" s="10">
        <f t="shared" si="6"/>
        <v>0</v>
      </c>
      <c r="H37" s="10"/>
      <c r="I37" s="10"/>
      <c r="J37" s="10">
        <f t="shared" si="1"/>
        <v>0</v>
      </c>
    </row>
    <row r="38" spans="1:11" x14ac:dyDescent="0.25">
      <c r="A38" s="1"/>
      <c r="B38" s="3" t="s">
        <v>42</v>
      </c>
      <c r="C38" s="11"/>
      <c r="D38" s="10"/>
      <c r="E38" s="12">
        <v>0</v>
      </c>
      <c r="F38" s="10">
        <f t="shared" si="5"/>
        <v>0</v>
      </c>
      <c r="G38" s="10">
        <f t="shared" si="6"/>
        <v>0</v>
      </c>
      <c r="H38" s="10"/>
      <c r="I38" s="10"/>
      <c r="J38" s="10">
        <f t="shared" si="1"/>
        <v>0</v>
      </c>
    </row>
    <row r="39" spans="1:11" x14ac:dyDescent="0.25">
      <c r="A39" s="1"/>
      <c r="B39" s="3" t="s">
        <v>43</v>
      </c>
      <c r="C39" s="11"/>
      <c r="D39" s="10"/>
      <c r="E39" s="12">
        <v>0</v>
      </c>
      <c r="F39" s="10">
        <f t="shared" si="5"/>
        <v>0</v>
      </c>
      <c r="G39" s="10">
        <f t="shared" si="6"/>
        <v>0</v>
      </c>
      <c r="H39" s="10"/>
      <c r="I39" s="10"/>
      <c r="J39" s="10">
        <f t="shared" si="1"/>
        <v>0</v>
      </c>
    </row>
    <row r="40" spans="1:11" ht="15.75" thickBot="1" x14ac:dyDescent="0.3">
      <c r="A40" s="2"/>
      <c r="B40" s="4" t="s">
        <v>44</v>
      </c>
      <c r="C40" s="14"/>
      <c r="D40" s="15"/>
      <c r="E40" s="12">
        <v>0</v>
      </c>
      <c r="F40" s="10">
        <f t="shared" si="5"/>
        <v>0</v>
      </c>
      <c r="G40" s="10">
        <f t="shared" si="6"/>
        <v>0</v>
      </c>
      <c r="H40" s="15"/>
      <c r="I40" s="15"/>
      <c r="J40" s="10">
        <f t="shared" si="1"/>
        <v>0</v>
      </c>
    </row>
    <row r="41" spans="1:11" ht="15.75" thickBot="1" x14ac:dyDescent="0.3">
      <c r="C41" s="7">
        <f>C8+C16+C26+C35</f>
        <v>52742124.659999996</v>
      </c>
      <c r="D41" s="7"/>
      <c r="E41" s="7">
        <f>E8+E16+E26</f>
        <v>0</v>
      </c>
      <c r="F41" s="7">
        <f>F8+F16+F26</f>
        <v>0</v>
      </c>
      <c r="G41" s="7">
        <f>G8+G16+G26</f>
        <v>52742124.659999996</v>
      </c>
      <c r="H41" s="7"/>
      <c r="I41" s="7">
        <f>I8+I16+I26</f>
        <v>52742124.659999996</v>
      </c>
      <c r="J41" s="7">
        <f>J8+J16+J26</f>
        <v>-52742124.659999996</v>
      </c>
    </row>
    <row r="42" spans="1:11" ht="27" customHeight="1" x14ac:dyDescent="0.25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16"/>
    </row>
    <row r="43" spans="1:11" ht="27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idden="1" x14ac:dyDescent="0.25">
      <c r="C44" s="19" t="s">
        <v>56</v>
      </c>
      <c r="D44" s="19"/>
      <c r="E44" s="19"/>
      <c r="F44" s="19"/>
    </row>
    <row r="45" spans="1:11" hidden="1" x14ac:dyDescent="0.25">
      <c r="C45" s="20" t="s">
        <v>57</v>
      </c>
      <c r="D45" s="20"/>
      <c r="E45" s="20"/>
      <c r="F45" s="20"/>
    </row>
    <row r="46" spans="1:11" hidden="1" x14ac:dyDescent="0.25">
      <c r="C46" s="20"/>
      <c r="D46" s="20"/>
      <c r="E46" s="20"/>
      <c r="F46" s="20"/>
    </row>
  </sheetData>
  <mergeCells count="14">
    <mergeCell ref="C44:F44"/>
    <mergeCell ref="C45:F46"/>
    <mergeCell ref="A42:J42"/>
    <mergeCell ref="A1:J1"/>
    <mergeCell ref="A2:J2"/>
    <mergeCell ref="A3:J3"/>
    <mergeCell ref="A4:J4"/>
    <mergeCell ref="A5:B7"/>
    <mergeCell ref="C5:I5"/>
    <mergeCell ref="J5:J6"/>
    <mergeCell ref="A8:B8"/>
    <mergeCell ref="A16:B16"/>
    <mergeCell ref="A26:B26"/>
    <mergeCell ref="A36:B36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2018-07-17T19:28:25Z</cp:lastPrinted>
  <dcterms:created xsi:type="dcterms:W3CDTF">2017-08-20T04:00:54Z</dcterms:created>
  <dcterms:modified xsi:type="dcterms:W3CDTF">2019-05-21T13:41:43Z</dcterms:modified>
</cp:coreProperties>
</file>